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0HlLpf6tG0wZt5xdPyEEgA8wBuw=="/>
    </ext>
  </extLst>
</workbook>
</file>

<file path=xl/sharedStrings.xml><?xml version="1.0" encoding="utf-8"?>
<sst xmlns="http://schemas.openxmlformats.org/spreadsheetml/2006/main" count="45" uniqueCount="31">
  <si>
    <t>اطلاعات کلی 1401:</t>
  </si>
  <si>
    <t>حداقل وزارت کار</t>
  </si>
  <si>
    <t>فرید شیخ الملوکی</t>
  </si>
  <si>
    <t>مشمول مالیات</t>
  </si>
  <si>
    <t>نام و نام خانوادگی</t>
  </si>
  <si>
    <t>حقوق پایه</t>
  </si>
  <si>
    <t>مشمول</t>
  </si>
  <si>
    <t>حق مسئولیت</t>
  </si>
  <si>
    <t>-</t>
  </si>
  <si>
    <t>اضافه کاری</t>
  </si>
  <si>
    <t>حق مسکن</t>
  </si>
  <si>
    <t>بن کارگری</t>
  </si>
  <si>
    <t>حق اولاد</t>
  </si>
  <si>
    <t>حق ماموریت</t>
  </si>
  <si>
    <t>سایر مزایا</t>
  </si>
  <si>
    <t>جمع حقوق و مزایا</t>
  </si>
  <si>
    <t>7%حق بیمه کارمند معاف از مالیات</t>
  </si>
  <si>
    <t>محاسبه مبلغ مالیات با استفاده از فرمول</t>
  </si>
  <si>
    <t>جمع حقوق و دستمزد مشمول مالیات</t>
  </si>
  <si>
    <t>جدول معافیت های مالیاتی 1401:</t>
  </si>
  <si>
    <t>مبلغ</t>
  </si>
  <si>
    <t>نرخ مالیات متعلقه</t>
  </si>
  <si>
    <t>مبلغ مالیات</t>
  </si>
  <si>
    <t>متن فرمول محاسبه مالیات حقوق سال 1401</t>
  </si>
  <si>
    <t>سقف معافیت ماهانه</t>
  </si>
  <si>
    <t>=IF(D22&lt;=56000000,0,IF(D22&lt;=150000000,(D22-56000000)*10%,IF(D22&lt;=250000000,9400000+(D22-150000000)*15%,IF(D22&lt;=350000000,24400000+(D22-250000000)*20%,44400000+(D22-350000000)*30%))))</t>
  </si>
  <si>
    <t>سقف معافیت ماهانه (پله اول)</t>
  </si>
  <si>
    <t>سقف معافیت ماهانه (پله دوم)</t>
  </si>
  <si>
    <t>سقف معافیت ماهانه (پله سوم)</t>
  </si>
  <si>
    <t>مازاد سقف معافیت ماهانه (پله سوم)</t>
  </si>
  <si>
    <t>مبلغ مالیات بدون استفاده فرمول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</si>
</sst>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1.0"/>
      <color theme="1"/>
      <name val="B nazanin"/>
    </font>
    <font>
      <sz val="11.0"/>
      <color theme="0"/>
      <name val="B nazanin"/>
    </font>
    <font/>
    <font>
      <b/>
      <sz val="11.0"/>
      <color theme="1"/>
      <name val="B nazanin"/>
    </font>
    <font>
      <b/>
      <sz val="12.0"/>
      <color theme="1"/>
      <name val="B nazanin"/>
    </font>
  </fonts>
  <fills count="6">
    <fill>
      <patternFill patternType="none"/>
    </fill>
    <fill>
      <patternFill patternType="lightGray"/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00FF00"/>
        <bgColor rgb="FF00FF00"/>
      </patternFill>
    </fill>
  </fills>
  <borders count="34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38" xfId="0" applyAlignment="1" applyFont="1" applyNumberFormat="1">
      <alignment horizontal="center" vertical="center"/>
    </xf>
    <xf borderId="1" fillId="2" fontId="2" numFmtId="38" xfId="0" applyAlignment="1" applyBorder="1" applyFill="1" applyFont="1" applyNumberFormat="1">
      <alignment horizontal="center" readingOrder="0" vertical="center"/>
    </xf>
    <xf borderId="2" fillId="2" fontId="2" numFmtId="38" xfId="0" applyAlignment="1" applyBorder="1" applyFont="1" applyNumberFormat="1">
      <alignment horizontal="center" readingOrder="0" vertical="center"/>
    </xf>
    <xf borderId="2" fillId="2" fontId="2" numFmtId="38" xfId="0" applyAlignment="1" applyBorder="1" applyFont="1" applyNumberFormat="1">
      <alignment horizontal="center" readingOrder="0" shrinkToFit="0" vertical="center" wrapText="1"/>
    </xf>
    <xf borderId="3" fillId="2" fontId="2" numFmtId="38" xfId="0" applyAlignment="1" applyBorder="1" applyFont="1" applyNumberFormat="1">
      <alignment horizontal="center" readingOrder="0" shrinkToFit="0" vertical="center" wrapText="1"/>
    </xf>
    <xf borderId="4" fillId="2" fontId="2" numFmtId="38" xfId="0" applyAlignment="1" applyBorder="1" applyFont="1" applyNumberFormat="1">
      <alignment horizontal="center" readingOrder="0" vertical="center"/>
    </xf>
    <xf borderId="5" fillId="0" fontId="3" numFmtId="0" xfId="0" applyBorder="1" applyFont="1"/>
    <xf borderId="6" fillId="0" fontId="3" numFmtId="0" xfId="0" applyBorder="1" applyFont="1"/>
    <xf borderId="4" fillId="3" fontId="1" numFmtId="38" xfId="0" applyAlignment="1" applyBorder="1" applyFill="1" applyFont="1" applyNumberFormat="1">
      <alignment horizontal="center" readingOrder="0" vertical="center"/>
    </xf>
    <xf borderId="7" fillId="0" fontId="1" numFmtId="38" xfId="0" applyAlignment="1" applyBorder="1" applyFont="1" applyNumberFormat="1">
      <alignment horizontal="center" vertical="center"/>
    </xf>
    <xf borderId="7" fillId="0" fontId="1" numFmtId="38" xfId="0" applyAlignment="1" applyBorder="1" applyFont="1" applyNumberFormat="1">
      <alignment horizontal="center" readingOrder="0" vertical="center"/>
    </xf>
    <xf borderId="8" fillId="0" fontId="1" numFmtId="38" xfId="0" applyAlignment="1" applyBorder="1" applyFont="1" applyNumberFormat="1">
      <alignment horizontal="center" readingOrder="0" vertical="center"/>
    </xf>
    <xf borderId="8" fillId="0" fontId="1" numFmtId="38" xfId="0" applyAlignment="1" applyBorder="1" applyFont="1" applyNumberFormat="1">
      <alignment horizontal="center" vertical="center"/>
    </xf>
    <xf borderId="4" fillId="4" fontId="2" numFmtId="38" xfId="0" applyAlignment="1" applyBorder="1" applyFill="1" applyFont="1" applyNumberFormat="1">
      <alignment horizontal="center" readingOrder="0" vertical="center"/>
    </xf>
    <xf borderId="7" fillId="4" fontId="1" numFmtId="38" xfId="0" applyAlignment="1" applyBorder="1" applyFont="1" applyNumberFormat="1">
      <alignment horizontal="center" vertical="center"/>
    </xf>
    <xf borderId="8" fillId="4" fontId="1" numFmtId="38" xfId="0" applyAlignment="1" applyBorder="1" applyFont="1" applyNumberFormat="1">
      <alignment horizontal="center" vertical="center"/>
    </xf>
    <xf borderId="9" fillId="2" fontId="2" numFmtId="38" xfId="0" applyAlignment="1" applyBorder="1" applyFont="1" applyNumberFormat="1">
      <alignment horizontal="center" readingOrder="0" shrinkToFit="0" vertical="center" wrapText="1"/>
    </xf>
    <xf borderId="10" fillId="0" fontId="3" numFmtId="0" xfId="0" applyBorder="1" applyFont="1"/>
    <xf borderId="11" fillId="0" fontId="3" numFmtId="0" xfId="0" applyBorder="1" applyFont="1"/>
    <xf borderId="12" fillId="0" fontId="1" numFmtId="38" xfId="0" applyAlignment="1" applyBorder="1" applyFont="1" applyNumberFormat="1">
      <alignment horizontal="center" vertical="center"/>
    </xf>
    <xf borderId="13" fillId="0" fontId="1" numFmtId="38" xfId="0" applyAlignment="1" applyBorder="1" applyFont="1" applyNumberFormat="1">
      <alignment horizontal="center" vertical="center"/>
    </xf>
    <xf borderId="14" fillId="4" fontId="4" numFmtId="38" xfId="0" applyAlignment="1" applyBorder="1" applyFont="1" applyNumberFormat="1">
      <alignment horizontal="center" readingOrder="0" vertical="center"/>
    </xf>
    <xf borderId="15" fillId="0" fontId="3" numFmtId="0" xfId="0" applyBorder="1" applyFont="1"/>
    <xf borderId="16" fillId="0" fontId="3" numFmtId="0" xfId="0" applyBorder="1" applyFont="1"/>
    <xf borderId="17" fillId="3" fontId="5" numFmtId="38" xfId="0" applyAlignment="1" applyBorder="1" applyFont="1" applyNumberFormat="1">
      <alignment horizontal="center" readingOrder="0" vertical="center"/>
    </xf>
    <xf borderId="18" fillId="0" fontId="3" numFmtId="0" xfId="0" applyBorder="1" applyFont="1"/>
    <xf borderId="19" fillId="0" fontId="3" numFmtId="0" xfId="0" applyBorder="1" applyFont="1"/>
    <xf borderId="20" fillId="4" fontId="5" numFmtId="38" xfId="0" applyAlignment="1" applyBorder="1" applyFont="1" applyNumberFormat="1">
      <alignment horizontal="center" vertical="center"/>
    </xf>
    <xf borderId="21" fillId="0" fontId="3" numFmtId="0" xfId="0" applyBorder="1" applyFont="1"/>
    <xf borderId="9" fillId="5" fontId="5" numFmtId="38" xfId="0" applyAlignment="1" applyBorder="1" applyFill="1" applyFont="1" applyNumberFormat="1">
      <alignment horizontal="center" vertical="center"/>
    </xf>
    <xf borderId="22" fillId="0" fontId="3" numFmtId="0" xfId="0" applyBorder="1" applyFont="1"/>
    <xf borderId="0" fillId="0" fontId="5" numFmtId="38" xfId="0" applyAlignment="1" applyFont="1" applyNumberFormat="1">
      <alignment horizontal="center" vertical="center"/>
    </xf>
    <xf borderId="1" fillId="2" fontId="2" numFmtId="38" xfId="0" applyAlignment="1" applyBorder="1" applyFont="1" applyNumberFormat="1">
      <alignment horizontal="center" readingOrder="0" shrinkToFit="0" vertical="center" wrapText="1"/>
    </xf>
    <xf borderId="23" fillId="2" fontId="2" numFmtId="38" xfId="0" applyAlignment="1" applyBorder="1" applyFont="1" applyNumberFormat="1">
      <alignment horizontal="center" readingOrder="0" vertical="center"/>
    </xf>
    <xf borderId="24" fillId="2" fontId="2" numFmtId="38" xfId="0" applyAlignment="1" applyBorder="1" applyFont="1" applyNumberFormat="1">
      <alignment horizontal="center" readingOrder="0" vertical="center"/>
    </xf>
    <xf borderId="7" fillId="0" fontId="1" numFmtId="9" xfId="0" applyAlignment="1" applyBorder="1" applyFont="1" applyNumberFormat="1">
      <alignment horizontal="center" vertical="center"/>
    </xf>
    <xf borderId="25" fillId="4" fontId="5" numFmtId="49" xfId="0" applyAlignment="1" applyBorder="1" applyFont="1" applyNumberFormat="1">
      <alignment horizontal="center" shrinkToFit="0" vertical="center" wrapText="1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0" fillId="0" fontId="1" numFmtId="49" xfId="0" applyAlignment="1" applyFont="1" applyNumberFormat="1">
      <alignment shrinkToFit="0" vertical="center" wrapText="1"/>
    </xf>
    <xf borderId="12" fillId="4" fontId="1" numFmtId="38" xfId="0" applyAlignment="1" applyBorder="1" applyFont="1" applyNumberFormat="1">
      <alignment horizontal="center" vertical="center"/>
    </xf>
    <xf borderId="33" fillId="5" fontId="1" numFmtId="38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24.57"/>
    <col customWidth="1" min="2" max="3" width="12.86"/>
    <col customWidth="1" min="4" max="4" width="13.43"/>
    <col customWidth="1" min="5" max="5" width="10.86"/>
    <col customWidth="1" min="6" max="14" width="11.14"/>
    <col customWidth="1" min="15" max="26" width="8.71"/>
  </cols>
  <sheetData>
    <row r="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2" t="s">
        <v>0</v>
      </c>
      <c r="B2" s="3" t="s">
        <v>1</v>
      </c>
      <c r="C2" s="3" t="s">
        <v>2</v>
      </c>
      <c r="D2" s="4" t="s">
        <v>3</v>
      </c>
      <c r="E2" s="5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6" t="s">
        <v>4</v>
      </c>
      <c r="B3" s="7"/>
      <c r="C3" s="7"/>
      <c r="D3" s="7"/>
      <c r="E3" s="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9" t="s">
        <v>5</v>
      </c>
      <c r="B4" s="10">
        <v>1393250.0</v>
      </c>
      <c r="C4" s="10">
        <v>1.97E8</v>
      </c>
      <c r="D4" s="11" t="s">
        <v>6</v>
      </c>
      <c r="E4" s="12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9" t="s">
        <v>7</v>
      </c>
      <c r="B5" s="10" t="s">
        <v>8</v>
      </c>
      <c r="C5" s="10">
        <v>1.35E8</v>
      </c>
      <c r="D5" s="11" t="s">
        <v>6</v>
      </c>
      <c r="E5" s="12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9" t="s">
        <v>9</v>
      </c>
      <c r="B6" s="10" t="s">
        <v>8</v>
      </c>
      <c r="C6" s="10">
        <v>9.5E7</v>
      </c>
      <c r="D6" s="11" t="s">
        <v>6</v>
      </c>
      <c r="E6" s="12" t="s">
        <v>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9" t="s">
        <v>10</v>
      </c>
      <c r="B7" s="10">
        <v>6500000.0</v>
      </c>
      <c r="C7" s="10">
        <v>6500000.0</v>
      </c>
      <c r="D7" s="10"/>
      <c r="E7" s="12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9" t="s">
        <v>11</v>
      </c>
      <c r="B8" s="10">
        <v>8500000.0</v>
      </c>
      <c r="C8" s="10">
        <v>8500000.0</v>
      </c>
      <c r="D8" s="10"/>
      <c r="E8" s="12" t="s">
        <v>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9" t="s">
        <v>12</v>
      </c>
      <c r="B9" s="10" t="s">
        <v>8</v>
      </c>
      <c r="C9" s="10">
        <v>4179750.0</v>
      </c>
      <c r="D9" s="10"/>
      <c r="E9" s="1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9" t="s">
        <v>13</v>
      </c>
      <c r="B10" s="10" t="s">
        <v>8</v>
      </c>
      <c r="C10" s="10">
        <v>1.2466667E7</v>
      </c>
      <c r="D10" s="10"/>
      <c r="E10" s="1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9" t="s">
        <v>14</v>
      </c>
      <c r="B11" s="10" t="s">
        <v>8</v>
      </c>
      <c r="C11" s="10">
        <v>2.0E7</v>
      </c>
      <c r="D11" s="11" t="s">
        <v>6</v>
      </c>
      <c r="E11" s="12" t="s">
        <v>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4" t="s">
        <v>15</v>
      </c>
      <c r="B12" s="15"/>
      <c r="C12" s="15">
        <f>SUM(C4:C11)</f>
        <v>478646417</v>
      </c>
      <c r="D12" s="15">
        <f>C4+C5+C6+C11</f>
        <v>447000000</v>
      </c>
      <c r="E12" s="16">
        <f>C4+C5+C6+C7+C8+C11</f>
        <v>462000000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3.75" customHeight="1">
      <c r="A13" s="17" t="s">
        <v>16</v>
      </c>
      <c r="B13" s="18"/>
      <c r="C13" s="19"/>
      <c r="D13" s="20">
        <f>-(E12*7%)</f>
        <v>-32340000</v>
      </c>
      <c r="E13" s="21"/>
      <c r="F13" s="22" t="s">
        <v>17</v>
      </c>
      <c r="G13" s="23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25" t="s">
        <v>18</v>
      </c>
      <c r="B14" s="26"/>
      <c r="C14" s="27"/>
      <c r="D14" s="28">
        <f>D12+D13</f>
        <v>414660000</v>
      </c>
      <c r="E14" s="29"/>
      <c r="F14" s="30">
        <f>IF(D14&lt;=56000000,0,IF(D14&lt;=150000000,(D14-56000000)*10%,IF(D14&lt;=250000000,9400000+(D14-150000000)*15%,IF(D14&lt;=350000000,24400000+(D14-250000000)*20%,44400000+(D14-350000000)*30%))))</f>
        <v>63798000</v>
      </c>
      <c r="G14" s="18"/>
      <c r="H14" s="31"/>
      <c r="I14" s="1"/>
      <c r="J14" s="1"/>
      <c r="K14" s="1"/>
      <c r="L14" s="1"/>
      <c r="M14" s="1"/>
      <c r="N14" s="1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16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33" t="s">
        <v>19</v>
      </c>
      <c r="B16" s="34" t="s">
        <v>20</v>
      </c>
      <c r="C16" s="34" t="s">
        <v>21</v>
      </c>
      <c r="D16" s="35" t="s">
        <v>22</v>
      </c>
      <c r="E16" s="1"/>
      <c r="F16" s="22" t="s">
        <v>23</v>
      </c>
      <c r="G16" s="23"/>
      <c r="H16" s="23"/>
      <c r="I16" s="23"/>
      <c r="J16" s="23"/>
      <c r="K16" s="23"/>
      <c r="L16" s="23"/>
      <c r="M16" s="23"/>
      <c r="N16" s="2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9" t="s">
        <v>24</v>
      </c>
      <c r="B17" s="10">
        <v>5.6E7</v>
      </c>
      <c r="C17" s="36">
        <v>0.1</v>
      </c>
      <c r="D17" s="13">
        <v>0.0</v>
      </c>
      <c r="E17" s="1"/>
      <c r="F17" s="37" t="s">
        <v>25</v>
      </c>
      <c r="G17" s="38"/>
      <c r="H17" s="38"/>
      <c r="I17" s="38"/>
      <c r="J17" s="38"/>
      <c r="K17" s="38"/>
      <c r="L17" s="38"/>
      <c r="M17" s="38"/>
      <c r="N17" s="3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9" t="s">
        <v>26</v>
      </c>
      <c r="B18" s="10">
        <v>1.5E8</v>
      </c>
      <c r="C18" s="36">
        <v>0.15</v>
      </c>
      <c r="D18" s="13">
        <f>(B18-B17)*10%</f>
        <v>9400000</v>
      </c>
      <c r="E18" s="1"/>
      <c r="F18" s="40"/>
      <c r="N18" s="4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9" t="s">
        <v>27</v>
      </c>
      <c r="B19" s="10">
        <v>2.5E8</v>
      </c>
      <c r="C19" s="36">
        <v>0.2</v>
      </c>
      <c r="D19" s="13">
        <f>(B19-B18)*15%</f>
        <v>15000000</v>
      </c>
      <c r="E19" s="1"/>
      <c r="F19" s="42"/>
      <c r="G19" s="43"/>
      <c r="H19" s="43"/>
      <c r="I19" s="43"/>
      <c r="J19" s="43"/>
      <c r="K19" s="43"/>
      <c r="L19" s="43"/>
      <c r="M19" s="43"/>
      <c r="N19" s="4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9" t="s">
        <v>28</v>
      </c>
      <c r="B20" s="10">
        <v>3.5E8</v>
      </c>
      <c r="C20" s="36">
        <v>0.3</v>
      </c>
      <c r="D20" s="13">
        <f>(B20-B19)*20%</f>
        <v>20000000</v>
      </c>
      <c r="E20" s="1"/>
      <c r="F20" s="1"/>
      <c r="G20" s="45"/>
      <c r="H20" s="45"/>
      <c r="I20" s="45"/>
      <c r="J20" s="45"/>
      <c r="K20" s="45"/>
      <c r="L20" s="4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9" t="s">
        <v>29</v>
      </c>
      <c r="B21" s="10">
        <f>D14-B20</f>
        <v>64660000</v>
      </c>
      <c r="C21" s="36">
        <v>0.3</v>
      </c>
      <c r="D21" s="13">
        <f>B21*30%</f>
        <v>19398000</v>
      </c>
      <c r="E21" s="1"/>
      <c r="F21" s="1"/>
      <c r="G21" s="45"/>
      <c r="H21" s="45"/>
      <c r="I21" s="45"/>
      <c r="J21" s="45"/>
      <c r="K21" s="45"/>
      <c r="L21" s="4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4" t="s">
        <v>30</v>
      </c>
      <c r="B22" s="46"/>
      <c r="C22" s="46"/>
      <c r="D22" s="47">
        <f>SUM(D17:D21)</f>
        <v>63798000</v>
      </c>
      <c r="E22" s="1"/>
      <c r="F22" s="1"/>
      <c r="G22" s="45"/>
      <c r="H22" s="45"/>
      <c r="I22" s="45"/>
      <c r="J22" s="45"/>
      <c r="K22" s="45"/>
      <c r="L22" s="4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F13:H13"/>
    <mergeCell ref="F14:H14"/>
    <mergeCell ref="F16:N16"/>
    <mergeCell ref="F17:N19"/>
    <mergeCell ref="B2:B3"/>
    <mergeCell ref="C2:C3"/>
    <mergeCell ref="D2:D3"/>
    <mergeCell ref="E2:E3"/>
    <mergeCell ref="A13:C13"/>
    <mergeCell ref="E13:E14"/>
    <mergeCell ref="A14:C14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thinkbook</dc:creator>
</cp:coreProperties>
</file>